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4355" windowHeight="46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5" i="1" l="1"/>
  <c r="I14" i="1"/>
  <c r="G13" i="1"/>
  <c r="G8" i="1"/>
  <c r="G7" i="1"/>
  <c r="G6" i="1"/>
  <c r="H6" i="1" s="1"/>
  <c r="I6" i="1" s="1"/>
  <c r="G5" i="1"/>
  <c r="H5" i="1" s="1"/>
  <c r="I5" i="1" s="1"/>
  <c r="G4" i="1"/>
  <c r="H4" i="1" s="1"/>
  <c r="I4" i="1" s="1"/>
  <c r="G12" i="1"/>
  <c r="G11" i="1"/>
  <c r="G10" i="1"/>
  <c r="G9" i="1"/>
  <c r="J6" i="1" l="1"/>
  <c r="K6" i="1"/>
  <c r="L6" i="1" s="1"/>
  <c r="K5" i="1"/>
  <c r="L5" i="1" s="1"/>
  <c r="J5" i="1"/>
  <c r="J4" i="1"/>
  <c r="K4" i="1"/>
  <c r="L4" i="1" s="1"/>
  <c r="G14" i="1"/>
  <c r="E9" i="1"/>
  <c r="F9" i="1" s="1"/>
  <c r="E10" i="1"/>
  <c r="F10" i="1" s="1"/>
  <c r="E6" i="1"/>
  <c r="F6" i="1" s="1"/>
  <c r="E7" i="1"/>
  <c r="F7" i="1" s="1"/>
  <c r="E8" i="1"/>
  <c r="F8" i="1" s="1"/>
  <c r="E11" i="1"/>
  <c r="F11" i="1" s="1"/>
  <c r="E12" i="1"/>
  <c r="F12" i="1" s="1"/>
  <c r="E13" i="1"/>
  <c r="F13" i="1" s="1"/>
  <c r="E5" i="1"/>
  <c r="F5" i="1" s="1"/>
  <c r="E4" i="1"/>
  <c r="F4" i="1" s="1"/>
  <c r="F14" i="1" l="1"/>
  <c r="E14" i="1"/>
  <c r="Q7" i="1"/>
  <c r="H13" i="1"/>
  <c r="H12" i="1"/>
  <c r="H11" i="1"/>
  <c r="I11" i="1" s="1"/>
  <c r="H10" i="1"/>
  <c r="H9" i="1"/>
  <c r="I9" i="1" s="1"/>
  <c r="N8" i="1"/>
  <c r="Q8" i="1" s="1"/>
  <c r="H8" i="1"/>
  <c r="I8" i="1" s="1"/>
  <c r="H7" i="1"/>
  <c r="I7" i="1" s="1"/>
  <c r="N7" i="1"/>
  <c r="P7" i="1" s="1"/>
  <c r="N6" i="1"/>
  <c r="O6" i="1" s="1"/>
  <c r="N5" i="1"/>
  <c r="P5" i="1" s="1"/>
  <c r="N4" i="1"/>
  <c r="O4" i="1" s="1"/>
  <c r="K11" i="1" l="1"/>
  <c r="L11" i="1" s="1"/>
  <c r="J11" i="1"/>
  <c r="Q4" i="1"/>
  <c r="Q6" i="1"/>
  <c r="K7" i="1"/>
  <c r="J7" i="1"/>
  <c r="Q5" i="1"/>
  <c r="J8" i="1"/>
  <c r="K8" i="1"/>
  <c r="L8" i="1" s="1"/>
  <c r="O8" i="1"/>
  <c r="P8" i="1"/>
  <c r="K9" i="1"/>
  <c r="L9" i="1" s="1"/>
  <c r="J9" i="1"/>
  <c r="I10" i="1"/>
  <c r="J10" i="1" s="1"/>
  <c r="I12" i="1"/>
  <c r="I13" i="1"/>
  <c r="H14" i="1"/>
  <c r="M11" i="1"/>
  <c r="M5" i="1"/>
  <c r="M4" i="1"/>
  <c r="L7" i="1"/>
  <c r="M7" i="1"/>
  <c r="M6" i="1"/>
  <c r="M8" i="1"/>
  <c r="M9" i="1"/>
  <c r="P4" i="1"/>
  <c r="O5" i="1"/>
  <c r="O7" i="1"/>
  <c r="P6" i="1"/>
  <c r="M12" i="1" l="1"/>
  <c r="K12" i="1"/>
  <c r="L12" i="1" s="1"/>
  <c r="J12" i="1"/>
  <c r="K13" i="1"/>
  <c r="J13" i="1"/>
  <c r="M10" i="1"/>
  <c r="K10" i="1"/>
  <c r="I15" i="1"/>
  <c r="M13" i="1"/>
  <c r="K14" i="1" l="1"/>
  <c r="K15" i="1" s="1"/>
  <c r="L10" i="1"/>
  <c r="L13" i="1"/>
  <c r="L14" i="1" s="1"/>
  <c r="M14" i="1" l="1"/>
</calcChain>
</file>

<file path=xl/sharedStrings.xml><?xml version="1.0" encoding="utf-8"?>
<sst xmlns="http://schemas.openxmlformats.org/spreadsheetml/2006/main" count="32" uniqueCount="28">
  <si>
    <t>Инь Янь</t>
  </si>
  <si>
    <t>Ледяная скорбь</t>
  </si>
  <si>
    <t>Космоглаз</t>
  </si>
  <si>
    <t>Халк</t>
  </si>
  <si>
    <t>профит общий</t>
  </si>
  <si>
    <t>окупаемость в сутках</t>
  </si>
  <si>
    <t>выход итого</t>
  </si>
  <si>
    <t>Леший</t>
  </si>
  <si>
    <t>Воробушек</t>
  </si>
  <si>
    <t>дальше профит</t>
  </si>
  <si>
    <t>Ведьмак</t>
  </si>
  <si>
    <t>в час поросят</t>
  </si>
  <si>
    <t>Виккерс</t>
  </si>
  <si>
    <t>Синоби</t>
  </si>
  <si>
    <t>Бинго</t>
  </si>
  <si>
    <t>доход в час</t>
  </si>
  <si>
    <t>процент прироста</t>
  </si>
  <si>
    <t>выход за месяц</t>
  </si>
  <si>
    <t>живет в сутках</t>
  </si>
  <si>
    <t>сумма цена в рублях</t>
  </si>
  <si>
    <t>цена 1 в рублях</t>
  </si>
  <si>
    <t>сумма цена в золоте</t>
  </si>
  <si>
    <t>месячный выход в $</t>
  </si>
  <si>
    <t>укажи руками число птиц</t>
  </si>
  <si>
    <t>твой выход  в сутки рубли 50 курс</t>
  </si>
  <si>
    <t>$ в сутки</t>
  </si>
  <si>
    <t>скайп rcilya80</t>
  </si>
  <si>
    <t>http://invite-invest.ru/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</si>
</sst>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р.&quot;_-;\-* #,##0.00\ &quot;р.&quot;_-;_-* &quot;-&quot;??\ &quot;р.&quot;_-;_-@_-"/>
    <numFmt numFmtId="165" formatCode="#,##0.00\ &quot;р.&quot;"/>
    <numFmt numFmtId="166" formatCode="#,##0.00000\ &quot;р.&quot;"/>
    <numFmt numFmtId="167" formatCode="#,##0_ ;\-#,##0\ "/>
    <numFmt numFmtId="168" formatCode="[$$-409]#,##0.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4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165" fontId="0" fillId="0" borderId="0" xfId="0" applyNumberFormat="1"/>
    <xf numFmtId="166" fontId="0" fillId="0" borderId="0" xfId="0" applyNumberFormat="1"/>
    <xf numFmtId="0" fontId="0" fillId="0" borderId="5" xfId="0" applyBorder="1"/>
    <xf numFmtId="164" fontId="0" fillId="0" borderId="0" xfId="0" applyNumberFormat="1" applyBorder="1"/>
    <xf numFmtId="166" fontId="0" fillId="0" borderId="0" xfId="0" applyNumberFormat="1" applyBorder="1"/>
    <xf numFmtId="165" fontId="0" fillId="0" borderId="0" xfId="0" applyNumberFormat="1" applyBorder="1"/>
    <xf numFmtId="2" fontId="0" fillId="0" borderId="0" xfId="0" applyNumberFormat="1" applyBorder="1"/>
    <xf numFmtId="10" fontId="0" fillId="0" borderId="6" xfId="0" applyNumberFormat="1" applyBorder="1"/>
    <xf numFmtId="0" fontId="0" fillId="0" borderId="7" xfId="0" applyBorder="1"/>
    <xf numFmtId="164" fontId="0" fillId="0" borderId="8" xfId="0" applyNumberFormat="1" applyBorder="1"/>
    <xf numFmtId="166" fontId="0" fillId="0" borderId="8" xfId="0" applyNumberFormat="1" applyBorder="1"/>
    <xf numFmtId="165" fontId="0" fillId="0" borderId="8" xfId="0" applyNumberFormat="1" applyBorder="1"/>
    <xf numFmtId="2" fontId="0" fillId="0" borderId="8" xfId="0" applyNumberFormat="1" applyBorder="1"/>
    <xf numFmtId="10" fontId="0" fillId="0" borderId="9" xfId="0" applyNumberFormat="1" applyBorder="1"/>
    <xf numFmtId="0" fontId="0" fillId="0" borderId="1" xfId="0" applyNumberFormat="1" applyBorder="1" applyAlignment="1">
      <alignment horizontal="center" vertical="center" wrapText="1"/>
    </xf>
    <xf numFmtId="0" fontId="0" fillId="0" borderId="2" xfId="0" applyBorder="1"/>
    <xf numFmtId="164" fontId="0" fillId="0" borderId="3" xfId="0" applyNumberFormat="1" applyBorder="1"/>
    <xf numFmtId="166" fontId="0" fillId="0" borderId="3" xfId="0" applyNumberFormat="1" applyBorder="1"/>
    <xf numFmtId="2" fontId="0" fillId="0" borderId="3" xfId="0" applyNumberFormat="1" applyBorder="1"/>
    <xf numFmtId="165" fontId="0" fillId="0" borderId="4" xfId="0" applyNumberFormat="1" applyBorder="1"/>
    <xf numFmtId="165" fontId="0" fillId="0" borderId="6" xfId="0" applyNumberFormat="1" applyBorder="1"/>
    <xf numFmtId="165" fontId="0" fillId="0" borderId="9" xfId="0" applyNumberFormat="1" applyBorder="1"/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3" borderId="11" xfId="0" applyNumberFormat="1" applyFill="1" applyBorder="1" applyAlignment="1">
      <alignment horizontal="center" vertical="center" wrapText="1"/>
    </xf>
    <xf numFmtId="167" fontId="1" fillId="3" borderId="14" xfId="0" applyNumberFormat="1" applyFont="1" applyFill="1" applyBorder="1"/>
    <xf numFmtId="167" fontId="1" fillId="3" borderId="12" xfId="0" applyNumberFormat="1" applyFont="1" applyFill="1" applyBorder="1"/>
    <xf numFmtId="167" fontId="1" fillId="3" borderId="13" xfId="0" applyNumberFormat="1" applyFont="1" applyFill="1" applyBorder="1"/>
    <xf numFmtId="0" fontId="0" fillId="0" borderId="1" xfId="0" applyNumberFormat="1" applyFill="1" applyBorder="1" applyAlignment="1">
      <alignment horizontal="center" vertical="center" wrapText="1"/>
    </xf>
    <xf numFmtId="1" fontId="0" fillId="0" borderId="12" xfId="0" applyNumberFormat="1" applyBorder="1"/>
    <xf numFmtId="1" fontId="0" fillId="0" borderId="13" xfId="0" applyNumberFormat="1" applyBorder="1"/>
    <xf numFmtId="165" fontId="2" fillId="3" borderId="0" xfId="0" applyNumberFormat="1" applyFont="1" applyFill="1" applyBorder="1"/>
    <xf numFmtId="165" fontId="3" fillId="3" borderId="0" xfId="0" applyNumberFormat="1" applyFont="1" applyFill="1"/>
    <xf numFmtId="167" fontId="0" fillId="3" borderId="0" xfId="0" applyNumberFormat="1" applyFill="1"/>
    <xf numFmtId="0" fontId="1" fillId="2" borderId="1" xfId="0" applyNumberFormat="1" applyFont="1" applyFill="1" applyBorder="1" applyAlignment="1">
      <alignment horizontal="center" vertical="center" wrapText="1"/>
    </xf>
    <xf numFmtId="167" fontId="1" fillId="2" borderId="14" xfId="0" applyNumberFormat="1" applyFont="1" applyFill="1" applyBorder="1"/>
    <xf numFmtId="167" fontId="1" fillId="2" borderId="12" xfId="0" applyNumberFormat="1" applyFont="1" applyFill="1" applyBorder="1"/>
    <xf numFmtId="167" fontId="1" fillId="2" borderId="13" xfId="0" applyNumberFormat="1" applyFont="1" applyFill="1" applyBorder="1"/>
    <xf numFmtId="168" fontId="2" fillId="3" borderId="14" xfId="0" applyNumberFormat="1" applyFont="1" applyFill="1" applyBorder="1"/>
    <xf numFmtId="168" fontId="2" fillId="3" borderId="12" xfId="0" applyNumberFormat="1" applyFont="1" applyFill="1" applyBorder="1"/>
    <xf numFmtId="168" fontId="2" fillId="3" borderId="13" xfId="0" applyNumberFormat="1" applyFont="1" applyFill="1" applyBorder="1"/>
    <xf numFmtId="168" fontId="3" fillId="3" borderId="0" xfId="0" applyNumberFormat="1" applyFont="1" applyFill="1"/>
    <xf numFmtId="0" fontId="4" fillId="0" borderId="0" xfId="1" applyAlignment="1" applyProtection="1"/>
    <xf numFmtId="0" fontId="5" fillId="0" borderId="0" xfId="0" applyFont="1"/>
    <xf numFmtId="165" fontId="3" fillId="3" borderId="14" xfId="0" applyNumberFormat="1" applyFont="1" applyFill="1" applyBorder="1"/>
    <xf numFmtId="168" fontId="3" fillId="3" borderId="13" xfId="0" applyNumberFormat="1" applyFont="1" applyFill="1" applyBorder="1"/>
    <xf numFmtId="0" fontId="0" fillId="0" borderId="14" xfId="0" applyBorder="1"/>
    <xf numFmtId="0" fontId="0" fillId="0" borderId="12" xfId="0" applyBorder="1"/>
    <xf numFmtId="0" fontId="0" fillId="0" borderId="13" xfId="0" applyBorder="1"/>
    <xf numFmtId="2" fontId="0" fillId="0" borderId="4" xfId="0" applyNumberFormat="1" applyBorder="1"/>
    <xf numFmtId="2" fontId="0" fillId="0" borderId="6" xfId="0" applyNumberFormat="1" applyBorder="1"/>
    <xf numFmtId="2" fontId="0" fillId="0" borderId="9" xfId="0" applyNumberFormat="1" applyBorder="1"/>
    <xf numFmtId="0" fontId="0" fillId="3" borderId="4" xfId="0" applyNumberFormat="1" applyFill="1" applyBorder="1" applyAlignment="1">
      <alignment horizontal="center" vertical="center" wrapText="1"/>
    </xf>
    <xf numFmtId="165" fontId="1" fillId="3" borderId="2" xfId="0" applyNumberFormat="1" applyFont="1" applyFill="1" applyBorder="1"/>
    <xf numFmtId="165" fontId="1" fillId="3" borderId="5" xfId="0" applyNumberFormat="1" applyFont="1" applyFill="1" applyBorder="1"/>
    <xf numFmtId="165" fontId="1" fillId="3" borderId="7" xfId="0" applyNumberFormat="1" applyFont="1" applyFill="1" applyBorder="1"/>
    <xf numFmtId="165" fontId="2" fillId="3" borderId="3" xfId="0" applyNumberFormat="1" applyFont="1" applyFill="1" applyBorder="1"/>
    <xf numFmtId="165" fontId="2" fillId="3" borderId="8" xfId="0" applyNumberFormat="1" applyFont="1" applyFill="1" applyBorder="1"/>
    <xf numFmtId="168" fontId="1" fillId="3" borderId="12" xfId="0" applyNumberFormat="1" applyFont="1" applyFill="1" applyBorder="1"/>
    <xf numFmtId="168" fontId="1" fillId="3" borderId="14" xfId="0" applyNumberFormat="1" applyFont="1" applyFill="1" applyBorder="1"/>
    <xf numFmtId="168" fontId="1" fillId="3" borderId="13" xfId="0" applyNumberFormat="1" applyFont="1" applyFill="1" applyBorder="1"/>
    <xf numFmtId="168" fontId="3" fillId="3" borderId="12" xfId="0" applyNumberFormat="1" applyFont="1" applyFill="1" applyBorder="1"/>
    <xf numFmtId="168" fontId="1" fillId="3" borderId="14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vite-inves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30"/>
  <sheetViews>
    <sheetView tabSelected="1" workbookViewId="0">
      <selection activeCell="L21" sqref="L21"/>
    </sheetView>
  </sheetViews>
  <sheetFormatPr defaultRowHeight="15" x14ac:dyDescent="0.25"/>
  <cols>
    <col min="1" max="1" width="6.140625" customWidth="1"/>
    <col min="2" max="2" width="12" customWidth="1"/>
    <col min="3" max="3" width="11.5703125" bestFit="1" customWidth="1"/>
    <col min="4" max="4" width="9.28515625" customWidth="1"/>
    <col min="5" max="5" width="9.140625" customWidth="1"/>
    <col min="6" max="6" width="11.140625" customWidth="1"/>
    <col min="7" max="7" width="8" customWidth="1"/>
    <col min="8" max="8" width="12.7109375" style="2" customWidth="1"/>
    <col min="9" max="9" width="12.140625" customWidth="1"/>
    <col min="10" max="10" width="9.42578125" customWidth="1"/>
    <col min="11" max="11" width="12.85546875" customWidth="1"/>
    <col min="12" max="12" width="10.5703125" customWidth="1"/>
    <col min="13" max="13" width="10.42578125" customWidth="1"/>
    <col min="14" max="14" width="19.42578125" customWidth="1"/>
    <col min="15" max="15" width="12.85546875" customWidth="1"/>
  </cols>
  <sheetData>
    <row r="3" spans="2:17" ht="58.5" customHeight="1" x14ac:dyDescent="0.25">
      <c r="B3" s="15"/>
      <c r="C3" s="15" t="s">
        <v>20</v>
      </c>
      <c r="D3" s="36" t="s">
        <v>23</v>
      </c>
      <c r="E3" s="25" t="s">
        <v>19</v>
      </c>
      <c r="F3" s="25" t="s">
        <v>21</v>
      </c>
      <c r="G3" s="24" t="s">
        <v>11</v>
      </c>
      <c r="H3" s="23" t="s">
        <v>15</v>
      </c>
      <c r="I3" s="25" t="s">
        <v>24</v>
      </c>
      <c r="J3" s="64" t="s">
        <v>25</v>
      </c>
      <c r="K3" s="26" t="s">
        <v>17</v>
      </c>
      <c r="L3" s="54" t="s">
        <v>22</v>
      </c>
      <c r="M3" s="15" t="s">
        <v>5</v>
      </c>
      <c r="N3" s="15" t="s">
        <v>6</v>
      </c>
      <c r="O3" s="15" t="s">
        <v>4</v>
      </c>
      <c r="P3" s="15" t="s">
        <v>16</v>
      </c>
      <c r="Q3" s="30" t="s">
        <v>18</v>
      </c>
    </row>
    <row r="4" spans="2:17" x14ac:dyDescent="0.25">
      <c r="B4" s="3" t="s">
        <v>0</v>
      </c>
      <c r="C4" s="4">
        <v>1</v>
      </c>
      <c r="D4" s="37">
        <v>5</v>
      </c>
      <c r="E4" s="28">
        <f>D4*C4</f>
        <v>5</v>
      </c>
      <c r="F4" s="27">
        <f>E4*100</f>
        <v>500</v>
      </c>
      <c r="G4" s="48">
        <f>D4*8</f>
        <v>40</v>
      </c>
      <c r="H4" s="5">
        <f t="shared" ref="H4:H13" si="0">G4/10000</f>
        <v>4.0000000000000001E-3</v>
      </c>
      <c r="I4" s="56">
        <f>H4*24</f>
        <v>9.6000000000000002E-2</v>
      </c>
      <c r="J4" s="61">
        <f t="shared" ref="J4:J8" si="1">I4/50</f>
        <v>1.92E-3</v>
      </c>
      <c r="K4" s="33">
        <f t="shared" ref="K4:K13" si="2">I4*30</f>
        <v>2.88</v>
      </c>
      <c r="L4" s="40">
        <f>K4/50</f>
        <v>5.7599999999999998E-2</v>
      </c>
      <c r="M4" s="51">
        <f t="shared" ref="M4:M13" si="3">D4*C4/I4</f>
        <v>52.083333333333336</v>
      </c>
      <c r="N4" s="6">
        <f>11904/10000</f>
        <v>1.1903999999999999</v>
      </c>
      <c r="O4" s="6">
        <f>N4-C4</f>
        <v>0.1903999999999999</v>
      </c>
      <c r="P4" s="8">
        <f>N4/C4 -1</f>
        <v>0.1903999999999999</v>
      </c>
      <c r="Q4" s="31">
        <f>N4*10000/24/G4</f>
        <v>12.399999999999999</v>
      </c>
    </row>
    <row r="5" spans="2:17" x14ac:dyDescent="0.25">
      <c r="B5" s="3" t="s">
        <v>1</v>
      </c>
      <c r="C5" s="4">
        <v>10</v>
      </c>
      <c r="D5" s="38">
        <v>1</v>
      </c>
      <c r="E5" s="28">
        <f>D5*C5</f>
        <v>10</v>
      </c>
      <c r="F5" s="28">
        <f t="shared" ref="F5:F13" si="4">E5*100</f>
        <v>1000</v>
      </c>
      <c r="G5" s="49">
        <f>D5*90</f>
        <v>90</v>
      </c>
      <c r="H5" s="5">
        <f t="shared" si="0"/>
        <v>8.9999999999999993E-3</v>
      </c>
      <c r="I5" s="56">
        <f t="shared" ref="I5:I13" si="5">H5*24</f>
        <v>0.21599999999999997</v>
      </c>
      <c r="J5" s="60">
        <f t="shared" si="1"/>
        <v>4.3199999999999992E-3</v>
      </c>
      <c r="K5" s="33">
        <f t="shared" si="2"/>
        <v>6.4799999999999986</v>
      </c>
      <c r="L5" s="41">
        <f t="shared" ref="L5:L13" si="6">K5/50</f>
        <v>0.12959999999999997</v>
      </c>
      <c r="M5" s="52">
        <f t="shared" si="3"/>
        <v>46.296296296296305</v>
      </c>
      <c r="N5" s="6">
        <f>133920/10000</f>
        <v>13.391999999999999</v>
      </c>
      <c r="O5" s="6">
        <f>N5-C5</f>
        <v>3.3919999999999995</v>
      </c>
      <c r="P5" s="8">
        <f>N5/C5 -1</f>
        <v>0.33919999999999995</v>
      </c>
      <c r="Q5" s="31">
        <f>N5*10000/24/G5</f>
        <v>62</v>
      </c>
    </row>
    <row r="6" spans="2:17" x14ac:dyDescent="0.25">
      <c r="B6" s="3" t="s">
        <v>2</v>
      </c>
      <c r="C6" s="4">
        <v>50</v>
      </c>
      <c r="D6" s="38">
        <v>1</v>
      </c>
      <c r="E6" s="28">
        <f t="shared" ref="E6:E13" si="7">D6*C6</f>
        <v>50</v>
      </c>
      <c r="F6" s="28">
        <f t="shared" si="4"/>
        <v>5000</v>
      </c>
      <c r="G6" s="49">
        <f>D6*457</f>
        <v>457</v>
      </c>
      <c r="H6" s="5">
        <f t="shared" si="0"/>
        <v>4.5699999999999998E-2</v>
      </c>
      <c r="I6" s="56">
        <f t="shared" si="5"/>
        <v>1.0968</v>
      </c>
      <c r="J6" s="60">
        <f t="shared" si="1"/>
        <v>2.1936000000000001E-2</v>
      </c>
      <c r="K6" s="33">
        <f t="shared" si="2"/>
        <v>32.903999999999996</v>
      </c>
      <c r="L6" s="41">
        <f t="shared" si="6"/>
        <v>0.65807999999999989</v>
      </c>
      <c r="M6" s="52">
        <f t="shared" si="3"/>
        <v>45.587162654996355</v>
      </c>
      <c r="N6" s="6">
        <f>680000/10000</f>
        <v>68</v>
      </c>
      <c r="O6" s="6">
        <f>N6-C6</f>
        <v>18</v>
      </c>
      <c r="P6" s="8">
        <f>N6/C6 -1</f>
        <v>0.3600000000000001</v>
      </c>
      <c r="Q6" s="31">
        <f>N6*10000/24/G6</f>
        <v>61.99854121079504</v>
      </c>
    </row>
    <row r="7" spans="2:17" x14ac:dyDescent="0.25">
      <c r="B7" s="3" t="s">
        <v>3</v>
      </c>
      <c r="C7" s="4">
        <v>300</v>
      </c>
      <c r="D7" s="38">
        <v>4</v>
      </c>
      <c r="E7" s="28">
        <f t="shared" si="7"/>
        <v>1200</v>
      </c>
      <c r="F7" s="28">
        <f t="shared" si="4"/>
        <v>120000</v>
      </c>
      <c r="G7" s="49">
        <f>D7*2755</f>
        <v>11020</v>
      </c>
      <c r="H7" s="5">
        <f t="shared" si="0"/>
        <v>1.1020000000000001</v>
      </c>
      <c r="I7" s="56">
        <f t="shared" si="5"/>
        <v>26.448</v>
      </c>
      <c r="J7" s="60">
        <f t="shared" si="1"/>
        <v>0.52895999999999999</v>
      </c>
      <c r="K7" s="33">
        <f t="shared" si="2"/>
        <v>793.44</v>
      </c>
      <c r="L7" s="41">
        <f t="shared" si="6"/>
        <v>15.8688</v>
      </c>
      <c r="M7" s="52">
        <f t="shared" si="3"/>
        <v>45.372050816696913</v>
      </c>
      <c r="N7" s="6">
        <f>4100000/10000</f>
        <v>410</v>
      </c>
      <c r="O7" s="6">
        <f>N7-C7</f>
        <v>110</v>
      </c>
      <c r="P7" s="8">
        <f>N7/C7 -1</f>
        <v>0.3666666666666667</v>
      </c>
      <c r="Q7" s="31">
        <f>N7*10000/24/G7</f>
        <v>15.502117362371447</v>
      </c>
    </row>
    <row r="8" spans="2:17" x14ac:dyDescent="0.25">
      <c r="B8" s="9" t="s">
        <v>7</v>
      </c>
      <c r="C8" s="10">
        <v>700</v>
      </c>
      <c r="D8" s="39">
        <v>1</v>
      </c>
      <c r="E8" s="28">
        <f t="shared" si="7"/>
        <v>700</v>
      </c>
      <c r="F8" s="29">
        <f t="shared" si="4"/>
        <v>70000</v>
      </c>
      <c r="G8" s="50">
        <f>D8*6384</f>
        <v>6384</v>
      </c>
      <c r="H8" s="11">
        <f t="shared" si="0"/>
        <v>0.63839999999999997</v>
      </c>
      <c r="I8" s="56">
        <f t="shared" si="5"/>
        <v>15.3216</v>
      </c>
      <c r="J8" s="60">
        <f t="shared" si="1"/>
        <v>0.30643199999999998</v>
      </c>
      <c r="K8" s="33">
        <f t="shared" si="2"/>
        <v>459.64800000000002</v>
      </c>
      <c r="L8" s="41">
        <f t="shared" si="6"/>
        <v>9.1929600000000011</v>
      </c>
      <c r="M8" s="53">
        <f t="shared" si="3"/>
        <v>45.687134502923975</v>
      </c>
      <c r="N8" s="6">
        <f>9500000/10000</f>
        <v>950</v>
      </c>
      <c r="O8" s="12">
        <f>N8-C8</f>
        <v>250</v>
      </c>
      <c r="P8" s="14">
        <f>N8/C8 -1</f>
        <v>0.35714285714285721</v>
      </c>
      <c r="Q8" s="32">
        <f>N8*10000/24/G8</f>
        <v>62.003968253968253</v>
      </c>
    </row>
    <row r="9" spans="2:17" x14ac:dyDescent="0.25">
      <c r="B9" s="16" t="s">
        <v>8</v>
      </c>
      <c r="C9" s="17">
        <v>1000</v>
      </c>
      <c r="D9" s="37">
        <v>54</v>
      </c>
      <c r="E9" s="27">
        <f t="shared" si="7"/>
        <v>54000</v>
      </c>
      <c r="F9" s="28">
        <f t="shared" si="4"/>
        <v>5400000</v>
      </c>
      <c r="G9" s="48">
        <f>D9*13845</f>
        <v>747630</v>
      </c>
      <c r="H9" s="18">
        <f t="shared" si="0"/>
        <v>74.763000000000005</v>
      </c>
      <c r="I9" s="55">
        <f t="shared" si="5"/>
        <v>1794.3120000000001</v>
      </c>
      <c r="J9" s="60">
        <f>I9/50</f>
        <v>35.886240000000001</v>
      </c>
      <c r="K9" s="58">
        <f t="shared" si="2"/>
        <v>53829.36</v>
      </c>
      <c r="L9" s="40">
        <f t="shared" si="6"/>
        <v>1076.5871999999999</v>
      </c>
      <c r="M9" s="19">
        <f t="shared" si="3"/>
        <v>30.095100517635728</v>
      </c>
      <c r="N9" s="20" t="s">
        <v>9</v>
      </c>
      <c r="O9" s="1"/>
    </row>
    <row r="10" spans="2:17" x14ac:dyDescent="0.25">
      <c r="B10" s="3" t="s">
        <v>10</v>
      </c>
      <c r="C10" s="4">
        <v>2000</v>
      </c>
      <c r="D10" s="38">
        <v>11</v>
      </c>
      <c r="E10" s="28">
        <f t="shared" si="7"/>
        <v>22000</v>
      </c>
      <c r="F10" s="28">
        <f t="shared" si="4"/>
        <v>2200000</v>
      </c>
      <c r="G10" s="49">
        <f>D10*28225</f>
        <v>310475</v>
      </c>
      <c r="H10" s="5">
        <f t="shared" si="0"/>
        <v>31.047499999999999</v>
      </c>
      <c r="I10" s="56">
        <f t="shared" si="5"/>
        <v>745.14</v>
      </c>
      <c r="J10" s="60">
        <f>I10/50</f>
        <v>14.902799999999999</v>
      </c>
      <c r="K10" s="33">
        <f t="shared" si="2"/>
        <v>22354.2</v>
      </c>
      <c r="L10" s="41">
        <f t="shared" si="6"/>
        <v>447.084</v>
      </c>
      <c r="M10" s="7">
        <f t="shared" si="3"/>
        <v>29.524653085326246</v>
      </c>
      <c r="N10" s="21" t="s">
        <v>9</v>
      </c>
      <c r="O10" s="1"/>
    </row>
    <row r="11" spans="2:17" x14ac:dyDescent="0.25">
      <c r="B11" s="3" t="s">
        <v>12</v>
      </c>
      <c r="C11" s="4">
        <v>3000</v>
      </c>
      <c r="D11" s="38">
        <v>1</v>
      </c>
      <c r="E11" s="28">
        <f t="shared" si="7"/>
        <v>3000</v>
      </c>
      <c r="F11" s="28">
        <f t="shared" si="4"/>
        <v>300000</v>
      </c>
      <c r="G11" s="49">
        <f>D11*44354</f>
        <v>44354</v>
      </c>
      <c r="H11" s="5">
        <f t="shared" si="0"/>
        <v>4.4353999999999996</v>
      </c>
      <c r="I11" s="56">
        <f t="shared" si="5"/>
        <v>106.44959999999999</v>
      </c>
      <c r="J11" s="60">
        <f t="shared" ref="J11:J13" si="8">I11/50</f>
        <v>2.1289919999999998</v>
      </c>
      <c r="K11" s="33">
        <f t="shared" si="2"/>
        <v>3193.4879999999998</v>
      </c>
      <c r="L11" s="41">
        <f t="shared" si="6"/>
        <v>63.869759999999999</v>
      </c>
      <c r="M11" s="7">
        <f t="shared" si="3"/>
        <v>28.182351084456872</v>
      </c>
      <c r="N11" s="21" t="s">
        <v>9</v>
      </c>
      <c r="O11" s="1"/>
    </row>
    <row r="12" spans="2:17" x14ac:dyDescent="0.25">
      <c r="B12" s="3" t="s">
        <v>13</v>
      </c>
      <c r="C12" s="4">
        <v>4000</v>
      </c>
      <c r="D12" s="38">
        <v>0</v>
      </c>
      <c r="E12" s="28">
        <f t="shared" si="7"/>
        <v>0</v>
      </c>
      <c r="F12" s="28">
        <f t="shared" si="4"/>
        <v>0</v>
      </c>
      <c r="G12" s="49">
        <f>D12*61827</f>
        <v>0</v>
      </c>
      <c r="H12" s="5">
        <f t="shared" si="0"/>
        <v>0</v>
      </c>
      <c r="I12" s="56">
        <f t="shared" si="5"/>
        <v>0</v>
      </c>
      <c r="J12" s="60">
        <f t="shared" si="8"/>
        <v>0</v>
      </c>
      <c r="K12" s="33">
        <f t="shared" si="2"/>
        <v>0</v>
      </c>
      <c r="L12" s="41">
        <f t="shared" si="6"/>
        <v>0</v>
      </c>
      <c r="M12" s="7" t="e">
        <f t="shared" si="3"/>
        <v>#DIV/0!</v>
      </c>
      <c r="N12" s="21" t="s">
        <v>9</v>
      </c>
      <c r="O12" s="1"/>
    </row>
    <row r="13" spans="2:17" x14ac:dyDescent="0.25">
      <c r="B13" s="9" t="s">
        <v>14</v>
      </c>
      <c r="C13" s="10">
        <v>5000</v>
      </c>
      <c r="D13" s="39">
        <v>0</v>
      </c>
      <c r="E13" s="29">
        <f t="shared" si="7"/>
        <v>0</v>
      </c>
      <c r="F13" s="29">
        <f t="shared" si="4"/>
        <v>0</v>
      </c>
      <c r="G13" s="50">
        <f>D13*80645</f>
        <v>0</v>
      </c>
      <c r="H13" s="11">
        <f t="shared" si="0"/>
        <v>0</v>
      </c>
      <c r="I13" s="57">
        <f t="shared" si="5"/>
        <v>0</v>
      </c>
      <c r="J13" s="62">
        <f t="shared" si="8"/>
        <v>0</v>
      </c>
      <c r="K13" s="59">
        <f t="shared" si="2"/>
        <v>0</v>
      </c>
      <c r="L13" s="42">
        <f t="shared" si="6"/>
        <v>0</v>
      </c>
      <c r="M13" s="13" t="e">
        <f t="shared" si="3"/>
        <v>#DIV/0!</v>
      </c>
      <c r="N13" s="22" t="s">
        <v>9</v>
      </c>
    </row>
    <row r="14" spans="2:17" x14ac:dyDescent="0.25">
      <c r="E14" s="35">
        <f t="shared" ref="E14:L14" si="9">SUM(E4:E13)</f>
        <v>80965</v>
      </c>
      <c r="F14" s="35">
        <f t="shared" si="9"/>
        <v>8096500</v>
      </c>
      <c r="G14">
        <f t="shared" si="9"/>
        <v>1120450</v>
      </c>
      <c r="H14" s="2">
        <f t="shared" si="9"/>
        <v>112.045</v>
      </c>
      <c r="I14" s="46">
        <f t="shared" si="9"/>
        <v>2689.08</v>
      </c>
      <c r="J14" s="63"/>
      <c r="K14" s="34">
        <f t="shared" si="9"/>
        <v>80672.399999999994</v>
      </c>
      <c r="L14" s="43">
        <f t="shared" si="9"/>
        <v>1613.4480000000001</v>
      </c>
      <c r="M14" s="13">
        <f>E14/K14</f>
        <v>1.0036270149394342</v>
      </c>
    </row>
    <row r="15" spans="2:17" x14ac:dyDescent="0.25">
      <c r="I15" s="47">
        <f>I14/50</f>
        <v>53.781599999999997</v>
      </c>
      <c r="J15" s="47">
        <f>SUM(J4:J13)</f>
        <v>53.781599999999997</v>
      </c>
      <c r="K15" s="43">
        <f>K14/50</f>
        <v>1613.4479999999999</v>
      </c>
    </row>
    <row r="17" spans="2:10" x14ac:dyDescent="0.25">
      <c r="B17" s="44" t="s">
        <v>27</v>
      </c>
    </row>
    <row r="18" spans="2:10" x14ac:dyDescent="0.25">
      <c r="B18" t="s">
        <v>26</v>
      </c>
    </row>
    <row r="19" spans="2:10" x14ac:dyDescent="0.25">
      <c r="I19" s="1"/>
      <c r="J19" s="1"/>
    </row>
    <row r="29" spans="2:10" ht="18" x14ac:dyDescent="0.25">
      <c r="I29" s="45"/>
      <c r="J29" s="45"/>
    </row>
    <row r="30" spans="2:10" ht="18" x14ac:dyDescent="0.25">
      <c r="I30" s="45"/>
      <c r="J30" s="45"/>
    </row>
  </sheetData>
  <hyperlinks>
    <hyperlink ref="B17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defaultRowHeight="15" x14ac:dyDescent="0.25"/>
  <cols>
    <col min="4" max="4" width="10.7109375" customWidth="1"/>
    <col min="5" max="5" width="10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rcilya@mail.ru</cp:lastModifiedBy>
  <dcterms:created xsi:type="dcterms:W3CDTF">2014-11-19T20:43:13Z</dcterms:created>
  <dcterms:modified xsi:type="dcterms:W3CDTF">2014-12-09T18:41:17Z</dcterms:modified>
</cp:coreProperties>
</file>